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<sst xmlns="http://schemas.openxmlformats.org/spreadsheetml/2006/main" count="326" uniqueCount="115">
  <si>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</si>
  <si>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</si>
  <si>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</si>
  <si>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</si>
  <si>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</si>
  <si>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</si>
  <si>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</si>
  <si>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</si>
  <si>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</si>
  <si>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</si>
  <si>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</si>
  <si>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</si>
  <si>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</si>
  <si>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</si>
  <si>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</si>
  <si>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</si>
  <si>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</si>
  <si>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</si>
  <si>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</si>
  <si>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</si>
  <si>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</si>
  <si>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</si>
  <si>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</si>
  <si>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</si>
  <si>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</si>
  <si>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</si>
  <si>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</si>
  <si>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</si>
  <si>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</si>
  <si>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</si>
  <si>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</si>
  <si>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</si>
  <si>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</si>
  <si>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</si>
  <si>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</si>
  <si>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</si>
  <si>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</si>
  <si>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</si>
  <si>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</si>
  <si>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</si>
  <si>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</si>
  <si>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</si>
  <si>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</si>
  <si>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</si>
  <si>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</si>
  <si>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</si>
  <si>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</si>
  <si>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</si>
  <si>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</si>
  <si>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</si>
  <si>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</si>
  <si>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</si>
  <si>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</si>
  <si>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</si>
  <si>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</si>
  <si>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</si>
  <si>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</si>
  <si>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</si>
  <si>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</si>
  <si>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</si>
  <si>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</si>
  <si>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</si>
  <si>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</si>
  <si>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</si>
  <si>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</si>
  <si>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</si>
  <si>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</si>
  <si>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</si>
  <si>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</si>
  <si>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</si>
  <si>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</si>
  <si>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</si>
  <si>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</si>
  <si>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</si>
  <si>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</si>
  <si>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</si>
  <si>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</si>
  <si>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</si>
  <si>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</si>
  <si>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</si>
  <si>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</si>
  <si>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</si>
  <si>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</si>
  <si>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</si>
  <si>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</si>
  <si>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</si>
  <si>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</si>
  <si>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</si>
  <si>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</si>
  <si>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</si>
  <si>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</si>
  <si>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</si>
  <si>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</si>
  <si>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</si>
  <si>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</si>
  <si>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</si>
  <si>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</si>
  <si>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</si>
  <si>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</si>
  <si>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</si>
  <si>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</si>
  <si>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</si>
  <si>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</si>
  <si>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Зміни до   розпису доходів станом на 18.07.2018р. :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</si>
  <si>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</si>
  <si>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</si>
  <si>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</si>
  <si>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</si>
  <si>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</si>
  <si>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</si>
  <si>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r>
      <t xml:space="preserve">станом на 02.08.2018р.           </t>
    </r>
    <r>
      <rPr>
        <sz val="10"/>
        <rFont val="Arial Cyr"/>
        <family val="0"/>
      </rPr>
      <t xml:space="preserve">  ( тис.грн.)</t>
    </r>
  </si>
  <si>
    <t>план на січень-серпень 2018р.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</si>
  <si>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03.08.2018р.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</si>
  <si>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03.08.2018</t>
    </r>
    <r>
      <rPr>
        <sz val="10"/>
        <rFont val="Times New Roman"/>
        <family val="1"/>
      </rPr>
      <t xml:space="preserve"> (тис.грн.)</t>
    </r>
  </si>
  <si>
    <t>станом на 03.08.2018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</si>
</sst>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sz val="1.05"/>
      <color indexed="8"/>
      <name val="Times New Roman"/>
      <family val="0"/>
    </font>
    <font>
      <sz val="1.55"/>
      <color indexed="8"/>
      <name val="Times New Roman"/>
      <family val="0"/>
    </font>
    <font>
      <sz val="2.95"/>
      <color indexed="8"/>
      <name val="Times New Roman"/>
      <family val="0"/>
    </font>
    <font>
      <sz val="5.25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7.3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9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16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1" fillId="0" borderId="53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9668862"/>
        <c:axId val="19910895"/>
      </c:lineChart>
      <c:catAx>
        <c:axId val="96688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10895"/>
        <c:crosses val="autoZero"/>
        <c:auto val="0"/>
        <c:lblOffset val="100"/>
        <c:tickLblSkip val="1"/>
        <c:noMultiLvlLbl val="0"/>
      </c:catAx>
      <c:valAx>
        <c:axId val="1991089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66886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серпень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2358584"/>
        <c:axId val="24356345"/>
      </c:bar3DChart>
      <c:catAx>
        <c:axId val="6235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356345"/>
        <c:crosses val="autoZero"/>
        <c:auto val="1"/>
        <c:lblOffset val="100"/>
        <c:tickLblSkip val="1"/>
        <c:noMultiLvlLbl val="0"/>
      </c:catAx>
      <c:valAx>
        <c:axId val="24356345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58584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4980328"/>
        <c:axId val="2169769"/>
      </c:lineChart>
      <c:catAx>
        <c:axId val="449803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9769"/>
        <c:crosses val="autoZero"/>
        <c:auto val="0"/>
        <c:lblOffset val="100"/>
        <c:tickLblSkip val="1"/>
        <c:noMultiLvlLbl val="0"/>
      </c:catAx>
      <c:valAx>
        <c:axId val="216976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98032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19527922"/>
        <c:axId val="41533571"/>
      </c:lineChart>
      <c:catAx>
        <c:axId val="195279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33571"/>
        <c:crosses val="autoZero"/>
        <c:auto val="0"/>
        <c:lblOffset val="100"/>
        <c:tickLblSkip val="1"/>
        <c:noMultiLvlLbl val="0"/>
      </c:catAx>
      <c:valAx>
        <c:axId val="4153357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2792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8257820"/>
        <c:axId val="8776061"/>
      </c:lineChart>
      <c:catAx>
        <c:axId val="382578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76061"/>
        <c:crosses val="autoZero"/>
        <c:auto val="0"/>
        <c:lblOffset val="100"/>
        <c:tickLblSkip val="1"/>
        <c:noMultiLvlLbl val="0"/>
      </c:catAx>
      <c:valAx>
        <c:axId val="877606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25782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1875686"/>
        <c:axId val="39772311"/>
      </c:lineChart>
      <c:catAx>
        <c:axId val="118756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72311"/>
        <c:crosses val="autoZero"/>
        <c:auto val="0"/>
        <c:lblOffset val="100"/>
        <c:tickLblSkip val="1"/>
        <c:noMultiLvlLbl val="0"/>
      </c:catAx>
      <c:valAx>
        <c:axId val="3977231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87568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2406480"/>
        <c:axId val="331729"/>
      </c:lineChart>
      <c:catAx>
        <c:axId val="224064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729"/>
        <c:crosses val="autoZero"/>
        <c:auto val="0"/>
        <c:lblOffset val="100"/>
        <c:tickLblSkip val="1"/>
        <c:noMultiLvlLbl val="0"/>
      </c:catAx>
      <c:valAx>
        <c:axId val="33172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40648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2985562"/>
        <c:axId val="26870059"/>
      </c:lineChart>
      <c:catAx>
        <c:axId val="29855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70059"/>
        <c:crosses val="autoZero"/>
        <c:auto val="0"/>
        <c:lblOffset val="100"/>
        <c:tickLblSkip val="1"/>
        <c:noMultiLvlLbl val="0"/>
      </c:catAx>
      <c:valAx>
        <c:axId val="2687005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8556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0503940"/>
        <c:axId val="28991141"/>
      </c:lineChart>
      <c:catAx>
        <c:axId val="405039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91141"/>
        <c:crosses val="autoZero"/>
        <c:auto val="0"/>
        <c:lblOffset val="100"/>
        <c:tickLblSkip val="1"/>
        <c:noMultiLvlLbl val="0"/>
      </c:catAx>
      <c:valAx>
        <c:axId val="2899114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50394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03.08.2018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9593678"/>
        <c:axId val="66581055"/>
      </c:bar3DChart>
      <c:catAx>
        <c:axId val="5959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81055"/>
        <c:crosses val="autoZero"/>
        <c:auto val="1"/>
        <c:lblOffset val="100"/>
        <c:tickLblSkip val="1"/>
        <c:noMultiLvlLbl val="0"/>
      </c:catAx>
      <c:valAx>
        <c:axId val="66581055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93678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серпень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03.08.2018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946 457,9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січень-серпень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-138428,5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січень-серпень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1 053 847,7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серпень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-107389,7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5">
        <row r="6">
          <cell r="G6">
            <v>3587.44</v>
          </cell>
          <cell r="K6">
            <v>1083823.1599999983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598779.95</v>
          </cell>
          <cell r="G9">
            <v>550709.4</v>
          </cell>
        </row>
        <row r="19">
          <cell r="F19">
            <v>96806</v>
          </cell>
          <cell r="G19">
            <v>64311.7</v>
          </cell>
        </row>
        <row r="25">
          <cell r="F25">
            <v>19682.5</v>
          </cell>
          <cell r="G25">
            <v>22685.1</v>
          </cell>
        </row>
        <row r="35">
          <cell r="F35">
            <v>123252.65</v>
          </cell>
          <cell r="G35">
            <v>116833.8</v>
          </cell>
        </row>
        <row r="47">
          <cell r="F47">
            <v>178964.36</v>
          </cell>
          <cell r="G47">
            <v>155368.8</v>
          </cell>
        </row>
        <row r="55">
          <cell r="F55">
            <v>5000.08</v>
          </cell>
          <cell r="G55">
            <v>6989.5</v>
          </cell>
        </row>
        <row r="65">
          <cell r="F65">
            <v>4000</v>
          </cell>
          <cell r="G65">
            <v>4060</v>
          </cell>
        </row>
        <row r="80">
          <cell r="F80">
            <v>1053847.66</v>
          </cell>
          <cell r="G80">
            <v>946457.93</v>
          </cell>
        </row>
        <row r="89">
          <cell r="F89">
            <v>2500.03</v>
          </cell>
          <cell r="G89">
            <v>1597.11</v>
          </cell>
        </row>
        <row r="90">
          <cell r="F90">
            <v>7015</v>
          </cell>
          <cell r="G90">
            <v>1791.81</v>
          </cell>
        </row>
        <row r="91">
          <cell r="F91">
            <v>16000</v>
          </cell>
          <cell r="G91">
            <v>4567.44</v>
          </cell>
        </row>
        <row r="92">
          <cell r="F92">
            <v>16</v>
          </cell>
          <cell r="G92">
            <v>11</v>
          </cell>
        </row>
        <row r="93">
          <cell r="G93">
            <v>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65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66</v>
      </c>
      <c r="S1" s="153"/>
      <c r="T1" s="153"/>
      <c r="U1" s="153"/>
      <c r="V1" s="153"/>
      <c r="W1" s="154"/>
    </row>
    <row r="2" spans="1:23" ht="15" thickBot="1">
      <c r="A2" s="155" t="s">
        <v>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71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3">
        <v>0</v>
      </c>
      <c r="V4" s="16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6">
        <v>1</v>
      </c>
      <c r="V5" s="12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7">
        <v>0</v>
      </c>
      <c r="V7" s="14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6">
        <v>0</v>
      </c>
      <c r="V8" s="12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6">
        <v>0</v>
      </c>
      <c r="V10" s="12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6">
        <v>0</v>
      </c>
      <c r="V12" s="12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6">
        <v>0</v>
      </c>
      <c r="V14" s="12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6">
        <v>0</v>
      </c>
      <c r="V16" s="12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6">
        <v>0</v>
      </c>
      <c r="V21" s="12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6">
        <v>0</v>
      </c>
      <c r="V22" s="12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1">
        <v>0</v>
      </c>
      <c r="V23" s="142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3">
        <f>SUM(U4:U23)</f>
        <v>1</v>
      </c>
      <c r="V24" s="144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43132</v>
      </c>
      <c r="S29" s="146">
        <f>14560.55/1000</f>
        <v>14.56055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43132</v>
      </c>
      <c r="S39" s="135">
        <f>4362046.31/1000</f>
        <v>4362.04631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103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-9543.257000000012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73</v>
      </c>
      <c r="S1" s="153"/>
      <c r="T1" s="153"/>
      <c r="U1" s="153"/>
      <c r="V1" s="153"/>
      <c r="W1" s="154"/>
    </row>
    <row r="2" spans="1:23" ht="15" thickBot="1">
      <c r="A2" s="155" t="s">
        <v>77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6">
        <v>0</v>
      </c>
      <c r="V8" s="12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6">
        <v>0</v>
      </c>
      <c r="V9" s="12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6">
        <v>1</v>
      </c>
      <c r="V10" s="12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6">
        <v>0</v>
      </c>
      <c r="V12" s="12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6">
        <v>0</v>
      </c>
      <c r="V15" s="12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6">
        <v>0</v>
      </c>
      <c r="V18" s="12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6">
        <v>0</v>
      </c>
      <c r="V19" s="12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6">
        <v>0</v>
      </c>
      <c r="V21" s="12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1">
        <v>0</v>
      </c>
      <c r="V23" s="142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3">
        <f>SUM(U4:U23)</f>
        <v>1</v>
      </c>
      <c r="V24" s="144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43160</v>
      </c>
      <c r="S29" s="146">
        <v>144.8304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43160</v>
      </c>
      <c r="S39" s="135">
        <v>4586.3857499999995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81</v>
      </c>
      <c r="S1" s="153"/>
      <c r="T1" s="153"/>
      <c r="U1" s="153"/>
      <c r="V1" s="153"/>
      <c r="W1" s="154"/>
    </row>
    <row r="2" spans="1:23" ht="15" thickBot="1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6">
        <v>1</v>
      </c>
      <c r="V8" s="12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6">
        <v>0</v>
      </c>
      <c r="V12" s="12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6">
        <v>0</v>
      </c>
      <c r="V13" s="12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6">
        <v>0</v>
      </c>
      <c r="V14" s="12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6">
        <v>0</v>
      </c>
      <c r="V18" s="12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6">
        <v>0</v>
      </c>
      <c r="V19" s="12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6">
        <v>0</v>
      </c>
      <c r="V20" s="12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6">
        <v>0</v>
      </c>
      <c r="V21" s="12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6">
        <v>0</v>
      </c>
      <c r="V23" s="12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1"/>
      <c r="V24" s="142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3">
        <f>SUM(U4:U24)</f>
        <v>1</v>
      </c>
      <c r="V25" s="144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43191</v>
      </c>
      <c r="S30" s="146">
        <v>36.88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43191</v>
      </c>
      <c r="S40" s="135">
        <v>6267.390409999999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85</v>
      </c>
      <c r="S1" s="153"/>
      <c r="T1" s="153"/>
      <c r="U1" s="153"/>
      <c r="V1" s="153"/>
      <c r="W1" s="154"/>
    </row>
    <row r="2" spans="1:23" ht="15" thickBot="1">
      <c r="A2" s="155" t="s">
        <v>87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3">
        <v>0</v>
      </c>
      <c r="V4" s="164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6">
        <v>0</v>
      </c>
      <c r="V5" s="12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7">
        <v>0</v>
      </c>
      <c r="V6" s="148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7">
        <v>0</v>
      </c>
      <c r="V7" s="148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6">
        <v>0</v>
      </c>
      <c r="V8" s="127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6">
        <v>0</v>
      </c>
      <c r="V10" s="127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6">
        <v>0</v>
      </c>
      <c r="V13" s="127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6">
        <v>1</v>
      </c>
      <c r="V17" s="127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6">
        <v>0</v>
      </c>
      <c r="V18" s="127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6">
        <v>0</v>
      </c>
      <c r="V19" s="127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6">
        <v>0</v>
      </c>
      <c r="V21" s="127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1">
        <v>0</v>
      </c>
      <c r="V22" s="142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3">
        <f>SUM(U4:U22)</f>
        <v>1</v>
      </c>
      <c r="V23" s="144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1" t="s">
        <v>33</v>
      </c>
      <c r="S26" s="131"/>
      <c r="T26" s="131"/>
      <c r="U26" s="131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29</v>
      </c>
      <c r="S27" s="145"/>
      <c r="T27" s="145"/>
      <c r="U27" s="14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3">
        <v>43221</v>
      </c>
      <c r="S28" s="146">
        <f>164449.89/1000</f>
        <v>164.44989</v>
      </c>
      <c r="T28" s="146"/>
      <c r="U28" s="146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/>
      <c r="S29" s="146"/>
      <c r="T29" s="146"/>
      <c r="U29" s="146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8" t="s">
        <v>45</v>
      </c>
      <c r="T31" s="129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0" t="s">
        <v>40</v>
      </c>
      <c r="T32" s="130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1" t="s">
        <v>30</v>
      </c>
      <c r="S36" s="131"/>
      <c r="T36" s="131"/>
      <c r="U36" s="131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31</v>
      </c>
      <c r="S37" s="132"/>
      <c r="T37" s="132"/>
      <c r="U37" s="132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>
        <v>43221</v>
      </c>
      <c r="S38" s="135">
        <f>6073942.31/1000</f>
        <v>6073.942309999999</v>
      </c>
      <c r="T38" s="136"/>
      <c r="U38" s="137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/>
      <c r="S39" s="138"/>
      <c r="T39" s="139"/>
      <c r="U39" s="140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90</v>
      </c>
      <c r="S1" s="153"/>
      <c r="T1" s="153"/>
      <c r="U1" s="153"/>
      <c r="V1" s="153"/>
      <c r="W1" s="154"/>
    </row>
    <row r="2" spans="1:23" ht="15" thickBot="1">
      <c r="A2" s="155" t="s">
        <v>92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3">
        <v>0</v>
      </c>
      <c r="V4" s="164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6">
        <v>0</v>
      </c>
      <c r="V5" s="127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6">
        <v>0</v>
      </c>
      <c r="V14" s="127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6">
        <v>0</v>
      </c>
      <c r="V17" s="127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6">
        <v>0</v>
      </c>
      <c r="V21" s="127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6">
        <v>0</v>
      </c>
      <c r="V22" s="127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6">
        <v>0</v>
      </c>
      <c r="V23" s="127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1">
        <v>0</v>
      </c>
      <c r="V24" s="142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3">
        <f>SUM(U4:U24)</f>
        <v>1</v>
      </c>
      <c r="V25" s="144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43252</v>
      </c>
      <c r="S30" s="146">
        <f>143460/1000</f>
        <v>143.46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43252</v>
      </c>
      <c r="S40" s="135">
        <v>2090.605379999998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94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96</v>
      </c>
      <c r="S1" s="153"/>
      <c r="T1" s="153"/>
      <c r="U1" s="153"/>
      <c r="V1" s="153"/>
      <c r="W1" s="154"/>
    </row>
    <row r="2" spans="1:23" ht="15" thickBot="1">
      <c r="A2" s="155" t="s">
        <v>97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3">
        <v>0</v>
      </c>
      <c r="V4" s="164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6">
        <v>0</v>
      </c>
      <c r="V6" s="127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6">
        <v>0</v>
      </c>
      <c r="V13" s="127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6">
        <v>0</v>
      </c>
      <c r="V17" s="127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6">
        <v>0</v>
      </c>
      <c r="V18" s="127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6">
        <v>0</v>
      </c>
      <c r="V19" s="127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6">
        <v>2</v>
      </c>
      <c r="V21" s="127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6">
        <v>0</v>
      </c>
      <c r="V22" s="127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1">
        <v>0</v>
      </c>
      <c r="V23" s="142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3">
        <f>SUM(U4:U23)</f>
        <v>3</v>
      </c>
      <c r="V24" s="144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43282</v>
      </c>
      <c r="S29" s="146">
        <v>1.88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43282</v>
      </c>
      <c r="S39" s="135">
        <v>1083.8231599999983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I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102</v>
      </c>
      <c r="S1" s="153"/>
      <c r="T1" s="153"/>
      <c r="U1" s="153"/>
      <c r="V1" s="153"/>
      <c r="W1" s="153"/>
      <c r="X1" s="154"/>
    </row>
    <row r="2" spans="1:24" ht="15" thickBot="1">
      <c r="A2" s="155" t="s">
        <v>105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106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104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3">
        <v>0</v>
      </c>
      <c r="V4" s="164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6">
        <v>0</v>
      </c>
      <c r="V5" s="127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6">
        <v>0</v>
      </c>
      <c r="V6" s="127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7">
        <v>0</v>
      </c>
      <c r="V7" s="148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6">
        <v>0</v>
      </c>
      <c r="V11" s="127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6">
        <v>0</v>
      </c>
      <c r="V14" s="127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6">
        <v>0</v>
      </c>
      <c r="V17" s="127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6">
        <v>0</v>
      </c>
      <c r="V19" s="127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6">
        <v>0</v>
      </c>
      <c r="V20" s="127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6">
        <v>0</v>
      </c>
      <c r="V21" s="127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6">
        <v>0</v>
      </c>
      <c r="V22" s="127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6">
        <v>0</v>
      </c>
      <c r="V23" s="127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6">
        <v>2</v>
      </c>
      <c r="V24" s="127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1">
        <v>0</v>
      </c>
      <c r="V25" s="142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3">
        <f>SUM(U4:U25)</f>
        <v>3</v>
      </c>
      <c r="V26" s="144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43313</v>
      </c>
      <c r="S31" s="146">
        <v>59.67946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43313</v>
      </c>
      <c r="S41" s="135"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109</v>
      </c>
      <c r="S1" s="153"/>
      <c r="T1" s="153"/>
      <c r="U1" s="153"/>
      <c r="V1" s="153"/>
      <c r="W1" s="153"/>
      <c r="X1" s="154"/>
    </row>
    <row r="2" spans="1:24" ht="15" thickBot="1">
      <c r="A2" s="155" t="s">
        <v>114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110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104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3603.45</v>
      </c>
      <c r="R4" s="94">
        <v>0</v>
      </c>
      <c r="S4" s="95">
        <v>0</v>
      </c>
      <c r="T4" s="96">
        <v>0</v>
      </c>
      <c r="U4" s="163">
        <v>0</v>
      </c>
      <c r="V4" s="164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3603.5</v>
      </c>
      <c r="R5" s="69">
        <v>0</v>
      </c>
      <c r="S5" s="65">
        <v>0</v>
      </c>
      <c r="T5" s="70">
        <v>1.5</v>
      </c>
      <c r="U5" s="126">
        <v>0</v>
      </c>
      <c r="V5" s="127"/>
      <c r="W5" s="122">
        <v>0</v>
      </c>
      <c r="X5" s="68">
        <f>R5+S5+U5+T5+V5+W5</f>
        <v>1.5</v>
      </c>
    </row>
    <row r="6" spans="1:24" ht="12.75">
      <c r="A6" s="10">
        <v>43315</v>
      </c>
      <c r="B6" s="65"/>
      <c r="C6" s="79"/>
      <c r="D6" s="106"/>
      <c r="E6" s="106">
        <f t="shared" si="0"/>
        <v>0</v>
      </c>
      <c r="F6" s="72"/>
      <c r="G6" s="65"/>
      <c r="H6" s="80"/>
      <c r="I6" s="78"/>
      <c r="J6" s="78"/>
      <c r="K6" s="78"/>
      <c r="L6" s="78"/>
      <c r="M6" s="65">
        <f t="shared" si="1"/>
        <v>0</v>
      </c>
      <c r="N6" s="65"/>
      <c r="O6" s="65">
        <v>3000</v>
      </c>
      <c r="P6" s="3">
        <f t="shared" si="2"/>
        <v>0</v>
      </c>
      <c r="Q6" s="2">
        <v>3603.5</v>
      </c>
      <c r="R6" s="69"/>
      <c r="S6" s="65"/>
      <c r="T6" s="70"/>
      <c r="U6" s="126"/>
      <c r="V6" s="127"/>
      <c r="W6" s="122"/>
      <c r="X6" s="68">
        <f aca="true" t="shared" si="3" ref="X6:X25">R6+S6+U6+T6+V6+W6</f>
        <v>0</v>
      </c>
    </row>
    <row r="7" spans="1:24" ht="12.75">
      <c r="A7" s="10">
        <v>43318</v>
      </c>
      <c r="B7" s="77"/>
      <c r="C7" s="79"/>
      <c r="D7" s="106"/>
      <c r="E7" s="106">
        <f t="shared" si="0"/>
        <v>0</v>
      </c>
      <c r="F7" s="65"/>
      <c r="G7" s="65"/>
      <c r="H7" s="79"/>
      <c r="I7" s="78"/>
      <c r="J7" s="78"/>
      <c r="K7" s="78"/>
      <c r="L7" s="78"/>
      <c r="M7" s="65">
        <f t="shared" si="1"/>
        <v>0</v>
      </c>
      <c r="N7" s="65"/>
      <c r="O7" s="65">
        <v>7500</v>
      </c>
      <c r="P7" s="3">
        <f t="shared" si="2"/>
        <v>0</v>
      </c>
      <c r="Q7" s="2">
        <v>3603.5</v>
      </c>
      <c r="R7" s="71"/>
      <c r="S7" s="72"/>
      <c r="T7" s="73"/>
      <c r="U7" s="147"/>
      <c r="V7" s="148"/>
      <c r="W7" s="123"/>
      <c r="X7" s="68">
        <f t="shared" si="3"/>
        <v>0</v>
      </c>
    </row>
    <row r="8" spans="1:24" ht="12.75">
      <c r="A8" s="10">
        <v>43319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11000</v>
      </c>
      <c r="P8" s="3">
        <f t="shared" si="2"/>
        <v>0</v>
      </c>
      <c r="Q8" s="2">
        <v>3603.5</v>
      </c>
      <c r="R8" s="112"/>
      <c r="S8" s="113"/>
      <c r="T8" s="104"/>
      <c r="U8" s="165"/>
      <c r="V8" s="166"/>
      <c r="W8" s="124"/>
      <c r="X8" s="68">
        <f t="shared" si="3"/>
        <v>0</v>
      </c>
    </row>
    <row r="9" spans="1:24" ht="12.75">
      <c r="A9" s="10">
        <v>43320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4000</v>
      </c>
      <c r="P9" s="3">
        <f t="shared" si="2"/>
        <v>0</v>
      </c>
      <c r="Q9" s="2">
        <v>3603.5</v>
      </c>
      <c r="R9" s="115"/>
      <c r="S9" s="72"/>
      <c r="T9" s="65"/>
      <c r="U9" s="167"/>
      <c r="V9" s="167"/>
      <c r="W9" s="118"/>
      <c r="X9" s="68">
        <f t="shared" si="3"/>
        <v>0</v>
      </c>
    </row>
    <row r="10" spans="1:24" ht="12.75">
      <c r="A10" s="10">
        <v>43321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3600</v>
      </c>
      <c r="P10" s="3">
        <f t="shared" si="2"/>
        <v>0</v>
      </c>
      <c r="Q10" s="2">
        <v>3603.5</v>
      </c>
      <c r="R10" s="71"/>
      <c r="S10" s="72"/>
      <c r="T10" s="70"/>
      <c r="U10" s="126"/>
      <c r="V10" s="127"/>
      <c r="W10" s="122"/>
      <c r="X10" s="68">
        <f t="shared" si="3"/>
        <v>0</v>
      </c>
    </row>
    <row r="11" spans="1:24" ht="12.75">
      <c r="A11" s="10">
        <v>43322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3800</v>
      </c>
      <c r="P11" s="3">
        <f t="shared" si="2"/>
        <v>0</v>
      </c>
      <c r="Q11" s="2">
        <v>3603.5</v>
      </c>
      <c r="R11" s="69"/>
      <c r="S11" s="65"/>
      <c r="T11" s="70"/>
      <c r="U11" s="126"/>
      <c r="V11" s="127"/>
      <c r="W11" s="122"/>
      <c r="X11" s="68">
        <f t="shared" si="3"/>
        <v>0</v>
      </c>
    </row>
    <row r="12" spans="1:24" ht="12.75">
      <c r="A12" s="10">
        <v>43325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5800</v>
      </c>
      <c r="P12" s="3">
        <f t="shared" si="2"/>
        <v>0</v>
      </c>
      <c r="Q12" s="2">
        <v>3603.5</v>
      </c>
      <c r="R12" s="69"/>
      <c r="S12" s="65"/>
      <c r="T12" s="70"/>
      <c r="U12" s="126"/>
      <c r="V12" s="127"/>
      <c r="W12" s="122"/>
      <c r="X12" s="68">
        <f t="shared" si="3"/>
        <v>0</v>
      </c>
    </row>
    <row r="13" spans="1:24" ht="12.75">
      <c r="A13" s="10">
        <v>43326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10500</v>
      </c>
      <c r="P13" s="3">
        <f t="shared" si="2"/>
        <v>0</v>
      </c>
      <c r="Q13" s="2">
        <v>3603.5</v>
      </c>
      <c r="R13" s="69"/>
      <c r="S13" s="65"/>
      <c r="T13" s="70"/>
      <c r="U13" s="126"/>
      <c r="V13" s="127"/>
      <c r="W13" s="122"/>
      <c r="X13" s="68">
        <f t="shared" si="3"/>
        <v>0</v>
      </c>
    </row>
    <row r="14" spans="1:24" ht="12.75">
      <c r="A14" s="10">
        <v>43327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3603.5</v>
      </c>
      <c r="R14" s="69"/>
      <c r="S14" s="65"/>
      <c r="T14" s="74"/>
      <c r="U14" s="126"/>
      <c r="V14" s="127"/>
      <c r="W14" s="122"/>
      <c r="X14" s="68">
        <f t="shared" si="3"/>
        <v>0</v>
      </c>
    </row>
    <row r="15" spans="1:24" ht="12.75">
      <c r="A15" s="10">
        <v>43328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3603.5</v>
      </c>
      <c r="R15" s="69"/>
      <c r="S15" s="65"/>
      <c r="T15" s="74"/>
      <c r="U15" s="126"/>
      <c r="V15" s="127"/>
      <c r="W15" s="122"/>
      <c r="X15" s="68">
        <f t="shared" si="3"/>
        <v>0</v>
      </c>
    </row>
    <row r="16" spans="1:24" ht="12.75">
      <c r="A16" s="10">
        <v>43329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3603.5</v>
      </c>
      <c r="R16" s="69"/>
      <c r="S16" s="65"/>
      <c r="T16" s="74"/>
      <c r="U16" s="126"/>
      <c r="V16" s="127"/>
      <c r="W16" s="122"/>
      <c r="X16" s="68">
        <f t="shared" si="3"/>
        <v>0</v>
      </c>
    </row>
    <row r="17" spans="1:24" ht="12.75">
      <c r="A17" s="10">
        <v>43332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3603.5</v>
      </c>
      <c r="R17" s="69"/>
      <c r="S17" s="65"/>
      <c r="T17" s="74"/>
      <c r="U17" s="126"/>
      <c r="V17" s="127"/>
      <c r="W17" s="122"/>
      <c r="X17" s="68">
        <f t="shared" si="3"/>
        <v>0</v>
      </c>
    </row>
    <row r="18" spans="1:24" ht="12.75">
      <c r="A18" s="10">
        <v>43333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9600</v>
      </c>
      <c r="P18" s="3">
        <f>N18/O18</f>
        <v>0</v>
      </c>
      <c r="Q18" s="2">
        <v>3603.5</v>
      </c>
      <c r="R18" s="69"/>
      <c r="S18" s="65"/>
      <c r="T18" s="70"/>
      <c r="U18" s="126"/>
      <c r="V18" s="127"/>
      <c r="W18" s="122"/>
      <c r="X18" s="68">
        <f t="shared" si="3"/>
        <v>0</v>
      </c>
    </row>
    <row r="19" spans="1:24" ht="12.75">
      <c r="A19" s="10">
        <v>43334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3603.5</v>
      </c>
      <c r="R19" s="69"/>
      <c r="S19" s="65"/>
      <c r="T19" s="70"/>
      <c r="U19" s="126"/>
      <c r="V19" s="127"/>
      <c r="W19" s="122"/>
      <c r="X19" s="68">
        <f t="shared" si="3"/>
        <v>0</v>
      </c>
    </row>
    <row r="20" spans="1:24" ht="12.75">
      <c r="A20" s="10">
        <v>43335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3603.5</v>
      </c>
      <c r="R20" s="69"/>
      <c r="S20" s="65"/>
      <c r="T20" s="70"/>
      <c r="U20" s="126"/>
      <c r="V20" s="127"/>
      <c r="W20" s="122"/>
      <c r="X20" s="68">
        <f t="shared" si="3"/>
        <v>0</v>
      </c>
    </row>
    <row r="21" spans="1:24" ht="12.75">
      <c r="A21" s="10">
        <v>43339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6200</v>
      </c>
      <c r="P21" s="3">
        <f t="shared" si="2"/>
        <v>0</v>
      </c>
      <c r="Q21" s="2">
        <v>3603.5</v>
      </c>
      <c r="R21" s="102"/>
      <c r="S21" s="103"/>
      <c r="T21" s="104"/>
      <c r="U21" s="126"/>
      <c r="V21" s="127"/>
      <c r="W21" s="122"/>
      <c r="X21" s="68">
        <f t="shared" si="3"/>
        <v>0</v>
      </c>
    </row>
    <row r="22" spans="1:24" ht="12.75">
      <c r="A22" s="10">
        <v>43340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3603.5</v>
      </c>
      <c r="R22" s="102"/>
      <c r="S22" s="103"/>
      <c r="T22" s="104"/>
      <c r="U22" s="126"/>
      <c r="V22" s="127"/>
      <c r="W22" s="122"/>
      <c r="X22" s="68">
        <f t="shared" si="3"/>
        <v>0</v>
      </c>
    </row>
    <row r="23" spans="1:24" ht="12.75">
      <c r="A23" s="10">
        <v>43341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3603.5</v>
      </c>
      <c r="R23" s="102"/>
      <c r="S23" s="103"/>
      <c r="T23" s="104"/>
      <c r="U23" s="126"/>
      <c r="V23" s="127"/>
      <c r="W23" s="122"/>
      <c r="X23" s="68">
        <f t="shared" si="3"/>
        <v>0</v>
      </c>
    </row>
    <row r="24" spans="1:24" ht="12.75">
      <c r="A24" s="10">
        <v>43342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3603.5</v>
      </c>
      <c r="R24" s="102"/>
      <c r="S24" s="103"/>
      <c r="T24" s="104"/>
      <c r="U24" s="126"/>
      <c r="V24" s="127"/>
      <c r="W24" s="122">
        <v>0.2</v>
      </c>
      <c r="X24" s="68">
        <f t="shared" si="3"/>
        <v>0.2</v>
      </c>
    </row>
    <row r="25" spans="1:24" ht="13.5" thickBot="1">
      <c r="A25" s="10">
        <v>43343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3603.5</v>
      </c>
      <c r="R25" s="98"/>
      <c r="S25" s="99"/>
      <c r="T25" s="100"/>
      <c r="U25" s="141"/>
      <c r="V25" s="142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2723.1</v>
      </c>
      <c r="C26" s="85">
        <f t="shared" si="4"/>
        <v>14.3</v>
      </c>
      <c r="D26" s="107">
        <f t="shared" si="4"/>
        <v>14.3</v>
      </c>
      <c r="E26" s="107">
        <f t="shared" si="4"/>
        <v>0</v>
      </c>
      <c r="F26" s="85">
        <f t="shared" si="4"/>
        <v>93.5</v>
      </c>
      <c r="G26" s="85">
        <f t="shared" si="4"/>
        <v>385</v>
      </c>
      <c r="H26" s="85">
        <f t="shared" si="4"/>
        <v>2675.7</v>
      </c>
      <c r="I26" s="85">
        <f t="shared" si="4"/>
        <v>288.70000000000005</v>
      </c>
      <c r="J26" s="85">
        <f t="shared" si="4"/>
        <v>5.6</v>
      </c>
      <c r="K26" s="85">
        <f t="shared" si="4"/>
        <v>0</v>
      </c>
      <c r="L26" s="85">
        <f t="shared" si="4"/>
        <v>998.4</v>
      </c>
      <c r="M26" s="84">
        <f t="shared" si="4"/>
        <v>22.599999999999945</v>
      </c>
      <c r="N26" s="84">
        <f t="shared" si="4"/>
        <v>7206.9</v>
      </c>
      <c r="O26" s="84">
        <f t="shared" si="4"/>
        <v>132000</v>
      </c>
      <c r="P26" s="86">
        <f>N26/O26</f>
        <v>0.05459772727272727</v>
      </c>
      <c r="Q26" s="2"/>
      <c r="R26" s="75">
        <f>SUM(R4:R25)</f>
        <v>0</v>
      </c>
      <c r="S26" s="75">
        <f>SUM(S4:S25)</f>
        <v>0</v>
      </c>
      <c r="T26" s="75">
        <f>SUM(T4:T25)</f>
        <v>1.5</v>
      </c>
      <c r="U26" s="143">
        <f>SUM(U4:U25)</f>
        <v>0</v>
      </c>
      <c r="V26" s="144"/>
      <c r="W26" s="119">
        <f>SUM(W4:W25)</f>
        <v>0.2</v>
      </c>
      <c r="X26" s="111">
        <f>R26+S26+U26+T26+V26+W26</f>
        <v>1.7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43315</v>
      </c>
      <c r="S31" s="146">
        <f>'[2]залишки'!$G$6/1000</f>
        <v>3.58744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43315</v>
      </c>
      <c r="S41" s="135">
        <f>'[2]залишки'!$K$6/1000</f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5">
      <selection activeCell="O37" sqref="O37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5" t="s">
        <v>112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6"/>
      <c r="M26" s="176"/>
      <c r="N26" s="176"/>
    </row>
    <row r="27" spans="1:16" ht="54" customHeight="1">
      <c r="A27" s="168" t="s">
        <v>32</v>
      </c>
      <c r="B27" s="177" t="s">
        <v>43</v>
      </c>
      <c r="C27" s="177"/>
      <c r="D27" s="170" t="s">
        <v>49</v>
      </c>
      <c r="E27" s="171"/>
      <c r="F27" s="172" t="s">
        <v>44</v>
      </c>
      <c r="G27" s="173"/>
      <c r="H27" s="174" t="s">
        <v>52</v>
      </c>
      <c r="I27" s="170"/>
      <c r="J27" s="185" t="s">
        <v>104</v>
      </c>
      <c r="K27" s="186"/>
      <c r="L27" s="182" t="s">
        <v>36</v>
      </c>
      <c r="M27" s="183"/>
      <c r="N27" s="184"/>
      <c r="O27" s="178" t="s">
        <v>113</v>
      </c>
      <c r="P27" s="179"/>
    </row>
    <row r="28" spans="1:16" ht="30.75" customHeight="1">
      <c r="A28" s="169"/>
      <c r="B28" s="44" t="s">
        <v>111</v>
      </c>
      <c r="C28" s="22" t="s">
        <v>23</v>
      </c>
      <c r="D28" s="44" t="str">
        <f>B28</f>
        <v>план на січень-серпень 2018р.</v>
      </c>
      <c r="E28" s="22" t="str">
        <f>C28</f>
        <v>факт</v>
      </c>
      <c r="F28" s="43" t="str">
        <f>B28</f>
        <v>план на січень-серпень 2018р.</v>
      </c>
      <c r="G28" s="58" t="str">
        <f>C28</f>
        <v>факт</v>
      </c>
      <c r="H28" s="44" t="str">
        <f>B28</f>
        <v>план на січень-серпень 2018р.</v>
      </c>
      <c r="I28" s="22" t="str">
        <f>C28</f>
        <v>факт</v>
      </c>
      <c r="J28" s="43" t="str">
        <f>B28</f>
        <v>план на січень-серпень 2018р.</v>
      </c>
      <c r="K28" s="58" t="str">
        <f>C28</f>
        <v>факт</v>
      </c>
      <c r="L28" s="41" t="str">
        <f>D28</f>
        <v>план на січень-серпень 2018р.</v>
      </c>
      <c r="M28" s="22" t="str">
        <f>C28</f>
        <v>факт</v>
      </c>
      <c r="N28" s="42" t="s">
        <v>24</v>
      </c>
      <c r="O28" s="173"/>
      <c r="P28" s="170"/>
    </row>
    <row r="29" spans="1:16" ht="23.25" customHeight="1" thickBot="1">
      <c r="A29" s="40">
        <f>серпень!S41</f>
        <v>1083.8231599999983</v>
      </c>
      <c r="B29" s="45">
        <f>'[3]серпень'!$F$90</f>
        <v>7015</v>
      </c>
      <c r="C29" s="45">
        <f>'[3]серпень'!$G$90</f>
        <v>1791.81</v>
      </c>
      <c r="D29" s="45">
        <f>'[3]серпень'!$F$89</f>
        <v>2500.03</v>
      </c>
      <c r="E29" s="45">
        <f>'[3]серпень'!$G$89</f>
        <v>1597.11</v>
      </c>
      <c r="F29" s="45">
        <f>'[3]серпень'!$F$91</f>
        <v>16000</v>
      </c>
      <c r="G29" s="45">
        <f>'[3]серпень'!$G$91</f>
        <v>4567.44</v>
      </c>
      <c r="H29" s="45">
        <f>'[3]серпень'!$F$92</f>
        <v>16</v>
      </c>
      <c r="I29" s="45">
        <f>'[3]серпень'!$G$92</f>
        <v>11</v>
      </c>
      <c r="J29" s="45">
        <f>'[3]серпень'!$F$93</f>
        <v>0</v>
      </c>
      <c r="K29" s="45">
        <f>'[3]серпень'!$G$93</f>
        <v>0.17</v>
      </c>
      <c r="L29" s="59">
        <f>H29+F29+D29+J29+B29</f>
        <v>25531.03</v>
      </c>
      <c r="M29" s="46">
        <f>C29+E29+G29+I29+K29</f>
        <v>7967.53</v>
      </c>
      <c r="N29" s="47">
        <f>M29-L29</f>
        <v>-17563.5</v>
      </c>
      <c r="O29" s="180">
        <f>серпень!S31</f>
        <v>3.58744</v>
      </c>
      <c r="P29" s="18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'[3]серпень'!$F$9</f>
        <v>598779.95</v>
      </c>
      <c r="C48" s="28">
        <f>'[3]серпень'!$G$9</f>
        <v>550709.4</v>
      </c>
      <c r="F48" s="1" t="s">
        <v>22</v>
      </c>
      <c r="G48" s="6"/>
      <c r="H48" s="18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'[3]серпень'!$F$35</f>
        <v>123252.65</v>
      </c>
      <c r="C49" s="28">
        <f>'[3]серпень'!$G$35</f>
        <v>116833.8</v>
      </c>
      <c r="G49" s="6"/>
      <c r="H49" s="18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'[3]серпень'!$F$47</f>
        <v>178964.36</v>
      </c>
      <c r="C50" s="28">
        <f>'[3]серпень'!$G$47</f>
        <v>155368.8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'[3]серпень'!$F$25</f>
        <v>19682.5</v>
      </c>
      <c r="C51" s="28">
        <f>'[3]серпень'!$G$25</f>
        <v>22685.1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'[3]серпень'!$F$19</f>
        <v>96806</v>
      </c>
      <c r="C52" s="28">
        <f>'[3]серпень'!$G$19</f>
        <v>64311.7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'[3]серпень'!$F$65</f>
        <v>4000</v>
      </c>
      <c r="C53" s="28">
        <f>'[3]серпень'!$G$65</f>
        <v>4060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f>'[3]серпень'!$F$55</f>
        <v>5000.08</v>
      </c>
      <c r="C54" s="28">
        <f>'[3]серпень'!$G$55</f>
        <v>6989.5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27362.11999999995</v>
      </c>
      <c r="C55" s="12">
        <f>C56-C48-C49-C50-C51-C52-C53-C54</f>
        <v>25499.63000000005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'[3]серпень'!$F$80</f>
        <v>1053847.66</v>
      </c>
      <c r="C56" s="9">
        <f>'[3]серпень'!$G$80</f>
        <v>946457.93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7015</v>
      </c>
      <c r="C58" s="9">
        <f>C29</f>
        <v>1791.81</v>
      </c>
    </row>
    <row r="59" spans="1:3" ht="25.5">
      <c r="A59" s="76" t="s">
        <v>54</v>
      </c>
      <c r="B59" s="9">
        <f>D29</f>
        <v>2500.03</v>
      </c>
      <c r="C59" s="9">
        <f>E29</f>
        <v>1597.11</v>
      </c>
    </row>
    <row r="60" spans="1:3" ht="12.75">
      <c r="A60" s="76" t="s">
        <v>55</v>
      </c>
      <c r="B60" s="9">
        <f>F29</f>
        <v>16000</v>
      </c>
      <c r="C60" s="9">
        <f>G29</f>
        <v>4567.44</v>
      </c>
    </row>
    <row r="61" spans="1:3" ht="25.5">
      <c r="A61" s="76" t="s">
        <v>56</v>
      </c>
      <c r="B61" s="9">
        <f>H29</f>
        <v>16</v>
      </c>
      <c r="C61" s="9">
        <f>I29</f>
        <v>11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2018-07-16T12:19:29Z</cp:lastPrinted>
  <dcterms:created xsi:type="dcterms:W3CDTF">2006-11-30T08:16:02Z</dcterms:created>
  <dcterms:modified xsi:type="dcterms:W3CDTF">2018-08-03T07:33:33Z</dcterms:modified>
  <cp:category/>
  <cp:version/>
  <cp:contentType/>
  <cp:contentStatus/>
</cp:coreProperties>
</file>